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MEGA\MEGAsync\ISEG\Pos_Graduacao\Contabilidade e Controlo Gestao\"/>
    </mc:Choice>
  </mc:AlternateContent>
  <xr:revisionPtr revIDLastSave="0" documentId="13_ncr:1_{AA4E693A-9160-465C-B861-608A0765460C}" xr6:coauthVersionLast="36" xr6:coauthVersionMax="36" xr10:uidLastSave="{00000000-0000-0000-0000-000000000000}"/>
  <bookViews>
    <workbookView xWindow="0" yWindow="0" windowWidth="28800" windowHeight="12225" activeTab="1" xr2:uid="{58A329A5-ABE0-45FB-A2A0-3C88E75A61EC}"/>
  </bookViews>
  <sheets>
    <sheet name="Turno Manhã" sheetId="1" r:id="rId1"/>
    <sheet name="Turno Noit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4" i="2" l="1"/>
  <c r="O33" i="2"/>
  <c r="P49" i="2"/>
  <c r="P48" i="2"/>
  <c r="P47" i="2"/>
  <c r="P46" i="2"/>
  <c r="P45" i="2"/>
  <c r="P44" i="2"/>
  <c r="P41" i="2"/>
  <c r="P40" i="2"/>
  <c r="P39" i="2"/>
  <c r="J49" i="2"/>
  <c r="J48" i="2"/>
  <c r="J47" i="2"/>
  <c r="J46" i="2"/>
  <c r="J45" i="2"/>
  <c r="J44" i="2"/>
  <c r="J43" i="2"/>
  <c r="J41" i="2"/>
  <c r="J40" i="2"/>
  <c r="F51" i="2"/>
  <c r="F49" i="2"/>
  <c r="F47" i="2"/>
  <c r="F46" i="2"/>
  <c r="F45" i="2"/>
  <c r="F44" i="2"/>
  <c r="F43" i="2"/>
  <c r="F42" i="2"/>
  <c r="F41" i="2"/>
  <c r="F40" i="2"/>
  <c r="F39" i="2"/>
  <c r="G33" i="2"/>
  <c r="D27" i="2"/>
  <c r="H27" i="2"/>
  <c r="G27" i="2" s="1"/>
  <c r="P40" i="1" l="1"/>
  <c r="P39" i="1"/>
  <c r="N49" i="1"/>
  <c r="N48" i="1"/>
  <c r="N47" i="1"/>
  <c r="N46" i="1"/>
  <c r="N45" i="1"/>
  <c r="N44" i="1"/>
  <c r="N41" i="1"/>
  <c r="N40" i="1"/>
  <c r="N39" i="1"/>
  <c r="J48" i="1"/>
  <c r="J49" i="1" s="1"/>
  <c r="J47" i="1"/>
  <c r="J46" i="1"/>
  <c r="J45" i="1"/>
  <c r="J44" i="1"/>
  <c r="J43" i="1"/>
  <c r="J41" i="1"/>
  <c r="J40" i="1"/>
  <c r="F51" i="1"/>
  <c r="F49" i="1"/>
  <c r="F47" i="1"/>
  <c r="F46" i="1"/>
  <c r="F45" i="1"/>
  <c r="F44" i="1"/>
  <c r="F43" i="1"/>
  <c r="F42" i="1"/>
  <c r="F41" i="1"/>
  <c r="F40" i="1"/>
  <c r="F39" i="1"/>
  <c r="G33" i="1"/>
  <c r="G34" i="1"/>
  <c r="G27" i="1"/>
  <c r="G28" i="1"/>
  <c r="H27" i="1"/>
  <c r="D27" i="1"/>
  <c r="G23" i="1"/>
  <c r="G21" i="1"/>
  <c r="G23" i="2" l="1"/>
  <c r="G21" i="2"/>
  <c r="G17" i="2"/>
  <c r="F15" i="2"/>
  <c r="F13" i="2"/>
  <c r="G11" i="2"/>
  <c r="F9" i="2"/>
  <c r="G17" i="1" l="1"/>
  <c r="F15" i="1"/>
  <c r="F13" i="1"/>
  <c r="G11" i="1"/>
  <c r="F9" i="1"/>
</calcChain>
</file>

<file path=xl/sharedStrings.xml><?xml version="1.0" encoding="utf-8"?>
<sst xmlns="http://schemas.openxmlformats.org/spreadsheetml/2006/main" count="240" uniqueCount="93">
  <si>
    <t>ATIVO</t>
  </si>
  <si>
    <t>+</t>
  </si>
  <si>
    <t>-</t>
  </si>
  <si>
    <t>PASSIVO</t>
  </si>
  <si>
    <t>CAP. PRÓPRIO</t>
  </si>
  <si>
    <t>GASTOS</t>
  </si>
  <si>
    <t>RENDIMENTOS</t>
  </si>
  <si>
    <t>N.º</t>
  </si>
  <si>
    <t>1)</t>
  </si>
  <si>
    <t>Dep. Ordem</t>
  </si>
  <si>
    <t>Cap. Social</t>
  </si>
  <si>
    <t>2)</t>
  </si>
  <si>
    <t>Fornecedores</t>
  </si>
  <si>
    <t>Inventários</t>
  </si>
  <si>
    <t>3)</t>
  </si>
  <si>
    <t>4a)</t>
  </si>
  <si>
    <t>Vendas</t>
  </si>
  <si>
    <t>Outros Gastos (descontos p.p concedidos)</t>
  </si>
  <si>
    <t>Res. Liquido Periodo</t>
  </si>
  <si>
    <t>4b)</t>
  </si>
  <si>
    <t>Custo Merc. Vendidas</t>
  </si>
  <si>
    <t>5)</t>
  </si>
  <si>
    <t>Outros Rend (des p.p obtidos)</t>
  </si>
  <si>
    <t>6a)</t>
  </si>
  <si>
    <t>6b)</t>
  </si>
  <si>
    <t>Clientes</t>
  </si>
  <si>
    <t>7)</t>
  </si>
  <si>
    <t>Adiantamentos a Fornecedores</t>
  </si>
  <si>
    <t>8)</t>
  </si>
  <si>
    <t>FSE</t>
  </si>
  <si>
    <t>Acréscimo de gastos</t>
  </si>
  <si>
    <t>9)</t>
  </si>
  <si>
    <t>Diferimento gastos</t>
  </si>
  <si>
    <t>Adiantamento a fornecedores</t>
  </si>
  <si>
    <t>Forn. Serviços Externos</t>
  </si>
  <si>
    <t>Acrescimos de Gastos</t>
  </si>
  <si>
    <t>Gastos diferidos</t>
  </si>
  <si>
    <t>10)</t>
  </si>
  <si>
    <t>Rend. Diferidos</t>
  </si>
  <si>
    <t>11)</t>
  </si>
  <si>
    <t>Estado e Outros Entes Públicos</t>
  </si>
  <si>
    <t>Outras contas a pagar</t>
  </si>
  <si>
    <t>Gastos com Pessoal</t>
  </si>
  <si>
    <t>12a)</t>
  </si>
  <si>
    <t>Ativo Fixo Tangível</t>
  </si>
  <si>
    <t>Fornecedores Investimento</t>
  </si>
  <si>
    <t>12b)</t>
  </si>
  <si>
    <t>Depreciações do exercício</t>
  </si>
  <si>
    <t>Demonstração de Resultados por Naturezas</t>
  </si>
  <si>
    <t>Vendas e serviços prestados</t>
  </si>
  <si>
    <t>N</t>
  </si>
  <si>
    <t>Custo das mercadorias vendidas</t>
  </si>
  <si>
    <t>Fornecimentos e serviços externos</t>
  </si>
  <si>
    <t>Gastos com o Pessoal</t>
  </si>
  <si>
    <t>Outros rendimentos</t>
  </si>
  <si>
    <t>Outros gastos</t>
  </si>
  <si>
    <t>Resultado antes de depreciações, gastos de financiamento e impostos</t>
  </si>
  <si>
    <t>EBITDA</t>
  </si>
  <si>
    <t>Resultado operacional</t>
  </si>
  <si>
    <t>EBIT</t>
  </si>
  <si>
    <t>Juros suportados</t>
  </si>
  <si>
    <t>Resultado antes de impostos</t>
  </si>
  <si>
    <t>Imposto sobre o rendimento do exercício</t>
  </si>
  <si>
    <t>Resultado líquido do período</t>
  </si>
  <si>
    <t>IRC</t>
  </si>
  <si>
    <t>BALANÇO</t>
  </si>
  <si>
    <t>Ativo</t>
  </si>
  <si>
    <t xml:space="preserve">   Ativo não corrente</t>
  </si>
  <si>
    <t xml:space="preserve">      Ativos fixos tangíveis</t>
  </si>
  <si>
    <t xml:space="preserve">   Ativo corrente</t>
  </si>
  <si>
    <t xml:space="preserve">      Inventários</t>
  </si>
  <si>
    <t xml:space="preserve">      Clientes</t>
  </si>
  <si>
    <t xml:space="preserve">      Outros créditos a receber</t>
  </si>
  <si>
    <t xml:space="preserve">      Diferimentos</t>
  </si>
  <si>
    <t xml:space="preserve">      Dep. Ordem</t>
  </si>
  <si>
    <t>Total do Ativo</t>
  </si>
  <si>
    <t>Capital Próprio</t>
  </si>
  <si>
    <t xml:space="preserve">   Capital social</t>
  </si>
  <si>
    <t xml:space="preserve">   Resultado líquido do período</t>
  </si>
  <si>
    <t>Total cap. Próprio</t>
  </si>
  <si>
    <t>Passivo</t>
  </si>
  <si>
    <t xml:space="preserve">   Passivo corrente</t>
  </si>
  <si>
    <t xml:space="preserve">      Fornecedores</t>
  </si>
  <si>
    <t xml:space="preserve">      Estado e Outros Entes Publicos</t>
  </si>
  <si>
    <t xml:space="preserve">      Outros passivos correntes</t>
  </si>
  <si>
    <t>Total do Passivo</t>
  </si>
  <si>
    <t>Cap. Proprio + Passivo</t>
  </si>
  <si>
    <t>Rendimentos Diferidos</t>
  </si>
  <si>
    <t>Gastos c pessoal</t>
  </si>
  <si>
    <t>Estado e Outros Entes Publicos</t>
  </si>
  <si>
    <t>Fornecedores investimento</t>
  </si>
  <si>
    <t>Ativos fixos tangíveis</t>
  </si>
  <si>
    <t>Depreciações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</si>
</sst>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6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6" fontId="2" fillId="0" borderId="0" xfId="0" applyNumberFormat="1" applyFont="1"/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6" fontId="0" fillId="3" borderId="0" xfId="0" applyNumberFormat="1" applyFill="1"/>
    <xf numFmtId="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6" fontId="0" fillId="4" borderId="0" xfId="0" applyNumberFormat="1" applyFill="1"/>
    <xf numFmtId="6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/>
    </xf>
    <xf numFmtId="6" fontId="0" fillId="5" borderId="0" xfId="0" applyNumberFormat="1" applyFill="1"/>
    <xf numFmtId="0" fontId="0" fillId="5" borderId="1" xfId="0" applyFill="1" applyBorder="1"/>
    <xf numFmtId="6" fontId="0" fillId="6" borderId="0" xfId="0" applyNumberFormat="1" applyFill="1"/>
    <xf numFmtId="0" fontId="0" fillId="6" borderId="0" xfId="0" applyFill="1"/>
    <xf numFmtId="6" fontId="0" fillId="7" borderId="0" xfId="0" applyNumberFormat="1" applyFill="1"/>
    <xf numFmtId="0" fontId="0" fillId="7" borderId="1" xfId="0" applyFill="1" applyBorder="1"/>
    <xf numFmtId="6" fontId="0" fillId="8" borderId="0" xfId="0" applyNumberFormat="1" applyFill="1"/>
    <xf numFmtId="0" fontId="0" fillId="8" borderId="0" xfId="0" applyFill="1"/>
    <xf numFmtId="6" fontId="0" fillId="0" borderId="2" xfId="0" applyNumberFormat="1" applyBorder="1"/>
    <xf numFmtId="6" fontId="0" fillId="2" borderId="0" xfId="0" applyNumberFormat="1" applyFill="1"/>
    <xf numFmtId="0" fontId="0" fillId="2" borderId="1" xfId="0" applyFill="1" applyBorder="1"/>
    <xf numFmtId="6" fontId="0" fillId="9" borderId="0" xfId="0" applyNumberFormat="1" applyFill="1"/>
    <xf numFmtId="0" fontId="0" fillId="9" borderId="0" xfId="0" applyFill="1"/>
    <xf numFmtId="0" fontId="0" fillId="9" borderId="1" xfId="0" applyFill="1" applyBorder="1"/>
    <xf numFmtId="6" fontId="0" fillId="10" borderId="0" xfId="0" applyNumberFormat="1" applyFill="1"/>
    <xf numFmtId="0" fontId="0" fillId="10" borderId="1" xfId="0" applyFill="1" applyBorder="1"/>
    <xf numFmtId="6" fontId="0" fillId="11" borderId="0" xfId="0" applyNumberFormat="1" applyFill="1"/>
    <xf numFmtId="0" fontId="0" fillId="11" borderId="0" xfId="0" applyFill="1"/>
    <xf numFmtId="6" fontId="0" fillId="12" borderId="0" xfId="0" applyNumberFormat="1" applyFill="1"/>
    <xf numFmtId="0" fontId="0" fillId="12" borderId="1" xfId="0" applyFill="1" applyBorder="1"/>
    <xf numFmtId="6" fontId="0" fillId="13" borderId="0" xfId="0" applyNumberFormat="1" applyFill="1"/>
    <xf numFmtId="0" fontId="0" fillId="13" borderId="1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2A6D-489D-4504-8FD8-57418A2A6155}">
  <dimension ref="A1:P51"/>
  <sheetViews>
    <sheetView topLeftCell="D1" zoomScale="170" zoomScaleNormal="170" workbookViewId="0">
      <pane ySplit="2" topLeftCell="A34" activePane="bottomLeft" state="frozen"/>
      <selection pane="bottomLeft" activeCell="B37" sqref="B37:N51"/>
    </sheetView>
  </sheetViews>
  <sheetFormatPr defaultRowHeight="15" x14ac:dyDescent="0.25"/>
  <cols>
    <col min="1" max="1" width="5.140625" style="1" customWidth="1"/>
    <col min="2" max="10" width="15.7109375" customWidth="1"/>
    <col min="11" max="11" width="2.7109375" customWidth="1"/>
    <col min="12" max="12" width="28.28515625" bestFit="1" customWidth="1"/>
    <col min="13" max="13" width="0.85546875" customWidth="1"/>
    <col min="14" max="14" width="9.5703125" bestFit="1" customWidth="1"/>
  </cols>
  <sheetData>
    <row r="1" spans="1:11" x14ac:dyDescent="0.25">
      <c r="B1" s="44" t="s">
        <v>0</v>
      </c>
      <c r="C1" s="44"/>
      <c r="D1" s="45" t="s">
        <v>3</v>
      </c>
      <c r="E1" s="45"/>
      <c r="F1" s="44" t="s">
        <v>4</v>
      </c>
      <c r="G1" s="44"/>
      <c r="H1" s="45" t="s">
        <v>5</v>
      </c>
      <c r="I1" s="45"/>
      <c r="J1" s="44" t="s">
        <v>6</v>
      </c>
      <c r="K1" s="44"/>
    </row>
    <row r="2" spans="1:11" s="1" customFormat="1" x14ac:dyDescent="0.25">
      <c r="A2" s="5" t="s">
        <v>7</v>
      </c>
      <c r="B2" s="7" t="s">
        <v>1</v>
      </c>
      <c r="C2" s="7" t="s">
        <v>2</v>
      </c>
      <c r="D2" s="7" t="s">
        <v>1</v>
      </c>
      <c r="E2" s="7" t="s">
        <v>2</v>
      </c>
      <c r="F2" s="7" t="s">
        <v>1</v>
      </c>
      <c r="G2" s="7" t="s">
        <v>2</v>
      </c>
      <c r="H2" s="7" t="s">
        <v>1</v>
      </c>
      <c r="I2" s="7" t="s">
        <v>2</v>
      </c>
      <c r="J2" s="7" t="s">
        <v>1</v>
      </c>
      <c r="K2" s="3" t="s">
        <v>2</v>
      </c>
    </row>
    <row r="3" spans="1:11" x14ac:dyDescent="0.25">
      <c r="A3" s="1" t="s">
        <v>8</v>
      </c>
      <c r="B3" s="4">
        <v>200000</v>
      </c>
      <c r="F3" s="4">
        <v>200000</v>
      </c>
    </row>
    <row r="4" spans="1:11" x14ac:dyDescent="0.25">
      <c r="A4" s="5"/>
      <c r="B4" s="6" t="s">
        <v>9</v>
      </c>
      <c r="C4" s="6"/>
      <c r="D4" s="6"/>
      <c r="E4" s="6"/>
      <c r="F4" s="6" t="s">
        <v>10</v>
      </c>
      <c r="G4" s="6"/>
      <c r="H4" s="6"/>
      <c r="I4" s="6"/>
      <c r="J4" s="6"/>
    </row>
    <row r="5" spans="1:11" x14ac:dyDescent="0.25">
      <c r="A5" s="1" t="s">
        <v>11</v>
      </c>
      <c r="B5" s="36">
        <v>15000</v>
      </c>
      <c r="C5" s="4">
        <v>2500</v>
      </c>
      <c r="D5" s="4">
        <v>12500</v>
      </c>
    </row>
    <row r="6" spans="1:11" x14ac:dyDescent="0.25">
      <c r="A6" s="5"/>
      <c r="B6" s="37" t="s">
        <v>13</v>
      </c>
      <c r="C6" s="6" t="s">
        <v>9</v>
      </c>
      <c r="D6" s="6" t="s">
        <v>12</v>
      </c>
      <c r="E6" s="6"/>
      <c r="F6" s="6"/>
      <c r="G6" s="6"/>
      <c r="H6" s="6"/>
      <c r="I6" s="6"/>
      <c r="J6" s="6"/>
    </row>
    <row r="7" spans="1:11" x14ac:dyDescent="0.25">
      <c r="A7" s="1" t="s">
        <v>14</v>
      </c>
      <c r="B7" s="36">
        <v>6750</v>
      </c>
      <c r="C7" s="4">
        <v>6750</v>
      </c>
    </row>
    <row r="8" spans="1:11" x14ac:dyDescent="0.25">
      <c r="A8" s="5"/>
      <c r="B8" s="37" t="s">
        <v>13</v>
      </c>
      <c r="C8" s="6" t="s">
        <v>9</v>
      </c>
      <c r="D8" s="6"/>
      <c r="E8" s="6"/>
      <c r="F8" s="6"/>
      <c r="G8" s="6"/>
      <c r="H8" s="6"/>
      <c r="I8" s="6"/>
      <c r="J8" s="6"/>
    </row>
    <row r="9" spans="1:11" x14ac:dyDescent="0.25">
      <c r="A9" s="1" t="s">
        <v>15</v>
      </c>
      <c r="B9" s="4">
        <v>11400</v>
      </c>
      <c r="F9" s="4">
        <f>+J9-H9</f>
        <v>11400</v>
      </c>
      <c r="H9" s="28">
        <v>600</v>
      </c>
      <c r="J9" s="17">
        <v>12000</v>
      </c>
    </row>
    <row r="10" spans="1:11" x14ac:dyDescent="0.25">
      <c r="B10" t="s">
        <v>9</v>
      </c>
      <c r="F10" t="s">
        <v>18</v>
      </c>
      <c r="H10" s="29" t="s">
        <v>17</v>
      </c>
      <c r="J10" s="18" t="s">
        <v>16</v>
      </c>
    </row>
    <row r="11" spans="1:11" x14ac:dyDescent="0.25">
      <c r="A11" s="1" t="s">
        <v>19</v>
      </c>
      <c r="C11" s="36">
        <v>9000</v>
      </c>
      <c r="G11" s="4">
        <f>H11</f>
        <v>9000</v>
      </c>
      <c r="H11" s="20">
        <v>9000</v>
      </c>
    </row>
    <row r="12" spans="1:11" x14ac:dyDescent="0.25">
      <c r="A12" s="5"/>
      <c r="B12" s="6"/>
      <c r="C12" s="37" t="s">
        <v>13</v>
      </c>
      <c r="D12" s="6"/>
      <c r="E12" s="6"/>
      <c r="F12" s="6"/>
      <c r="G12" s="6" t="s">
        <v>18</v>
      </c>
      <c r="H12" s="21" t="s">
        <v>20</v>
      </c>
      <c r="I12" s="6"/>
      <c r="J12" s="6"/>
    </row>
    <row r="13" spans="1:11" x14ac:dyDescent="0.25">
      <c r="A13" s="1" t="s">
        <v>21</v>
      </c>
      <c r="B13" s="36">
        <v>3200</v>
      </c>
      <c r="C13" s="4">
        <v>3104</v>
      </c>
      <c r="F13" s="4">
        <f>+J13</f>
        <v>96</v>
      </c>
      <c r="J13" s="26">
        <v>96</v>
      </c>
    </row>
    <row r="14" spans="1:11" x14ac:dyDescent="0.25">
      <c r="A14" s="5"/>
      <c r="B14" s="37" t="s">
        <v>13</v>
      </c>
      <c r="C14" s="6" t="s">
        <v>9</v>
      </c>
      <c r="D14" s="6"/>
      <c r="E14" s="6"/>
      <c r="F14" s="6" t="s">
        <v>18</v>
      </c>
      <c r="G14" s="6"/>
      <c r="H14" s="6"/>
      <c r="I14" s="6"/>
      <c r="J14" s="27" t="s">
        <v>22</v>
      </c>
    </row>
    <row r="15" spans="1:11" x14ac:dyDescent="0.25">
      <c r="A15" s="1" t="s">
        <v>23</v>
      </c>
      <c r="B15" s="38">
        <v>16800</v>
      </c>
      <c r="F15" s="4">
        <f>+J15</f>
        <v>16800</v>
      </c>
      <c r="J15" s="17">
        <v>16800</v>
      </c>
    </row>
    <row r="16" spans="1:11" x14ac:dyDescent="0.25">
      <c r="B16" s="39" t="s">
        <v>25</v>
      </c>
      <c r="F16" t="s">
        <v>18</v>
      </c>
      <c r="J16" s="18" t="s">
        <v>16</v>
      </c>
    </row>
    <row r="17" spans="1:10" x14ac:dyDescent="0.25">
      <c r="A17" s="1" t="s">
        <v>24</v>
      </c>
      <c r="B17" s="4"/>
      <c r="C17" s="36">
        <v>11400</v>
      </c>
      <c r="F17" s="4"/>
      <c r="G17" s="4">
        <f>+H17</f>
        <v>11400</v>
      </c>
      <c r="H17" s="20">
        <v>11400</v>
      </c>
      <c r="J17" s="4"/>
    </row>
    <row r="18" spans="1:10" x14ac:dyDescent="0.25">
      <c r="A18" s="5"/>
      <c r="B18" s="6"/>
      <c r="C18" s="37" t="s">
        <v>13</v>
      </c>
      <c r="D18" s="6"/>
      <c r="E18" s="6"/>
      <c r="F18" s="6"/>
      <c r="G18" s="6" t="s">
        <v>18</v>
      </c>
      <c r="H18" s="21" t="s">
        <v>20</v>
      </c>
      <c r="I18" s="6"/>
      <c r="J18" s="6"/>
    </row>
    <row r="19" spans="1:10" x14ac:dyDescent="0.25">
      <c r="A19" s="1" t="s">
        <v>26</v>
      </c>
      <c r="B19" s="40">
        <v>8000</v>
      </c>
      <c r="C19" s="4">
        <v>8000</v>
      </c>
      <c r="G19" s="4"/>
      <c r="H19" s="4"/>
    </row>
    <row r="20" spans="1:10" x14ac:dyDescent="0.25">
      <c r="A20" s="5"/>
      <c r="B20" s="41" t="s">
        <v>33</v>
      </c>
      <c r="C20" s="6" t="s">
        <v>9</v>
      </c>
      <c r="D20" s="6"/>
      <c r="E20" s="6"/>
      <c r="F20" s="6"/>
      <c r="G20" s="6"/>
      <c r="H20" s="6"/>
      <c r="I20" s="6"/>
      <c r="J20" s="6"/>
    </row>
    <row r="21" spans="1:10" x14ac:dyDescent="0.25">
      <c r="A21" s="1" t="s">
        <v>28</v>
      </c>
      <c r="B21" s="4"/>
      <c r="C21" s="4"/>
      <c r="D21" s="4">
        <v>1000</v>
      </c>
      <c r="G21" s="4">
        <f>+H21</f>
        <v>1000</v>
      </c>
      <c r="H21" s="22">
        <v>1000</v>
      </c>
    </row>
    <row r="22" spans="1:10" x14ac:dyDescent="0.25">
      <c r="A22" s="5"/>
      <c r="B22" s="6"/>
      <c r="C22" s="6"/>
      <c r="D22" s="6" t="s">
        <v>35</v>
      </c>
      <c r="E22" s="6"/>
      <c r="F22" s="6"/>
      <c r="G22" s="6" t="s">
        <v>18</v>
      </c>
      <c r="H22" s="23" t="s">
        <v>34</v>
      </c>
      <c r="I22" s="6"/>
      <c r="J22" s="6"/>
    </row>
    <row r="23" spans="1:10" x14ac:dyDescent="0.25">
      <c r="A23" s="1" t="s">
        <v>31</v>
      </c>
      <c r="B23" s="42">
        <v>1500</v>
      </c>
      <c r="C23" s="4">
        <v>3000</v>
      </c>
      <c r="G23" s="4">
        <f>+H23</f>
        <v>1500</v>
      </c>
      <c r="H23" s="22">
        <v>1500</v>
      </c>
    </row>
    <row r="24" spans="1:10" x14ac:dyDescent="0.25">
      <c r="A24" s="5"/>
      <c r="B24" s="43" t="s">
        <v>36</v>
      </c>
      <c r="C24" s="6" t="s">
        <v>9</v>
      </c>
      <c r="D24" s="6"/>
      <c r="E24" s="6"/>
      <c r="F24" s="6"/>
      <c r="G24" s="6" t="s">
        <v>18</v>
      </c>
      <c r="H24" s="23" t="s">
        <v>34</v>
      </c>
      <c r="I24" s="6"/>
      <c r="J24" s="6"/>
    </row>
    <row r="25" spans="1:10" x14ac:dyDescent="0.25">
      <c r="A25" s="1" t="s">
        <v>37</v>
      </c>
      <c r="B25" s="4">
        <v>5000</v>
      </c>
      <c r="D25" s="4">
        <v>5000</v>
      </c>
    </row>
    <row r="26" spans="1:10" x14ac:dyDescent="0.25">
      <c r="A26" s="5"/>
      <c r="B26" s="6" t="s">
        <v>9</v>
      </c>
      <c r="C26" s="6"/>
      <c r="D26" s="6" t="s">
        <v>38</v>
      </c>
      <c r="E26" s="6"/>
      <c r="F26" s="6"/>
      <c r="G26" s="6"/>
      <c r="H26" s="6"/>
      <c r="I26" s="6"/>
      <c r="J26" s="6"/>
    </row>
    <row r="27" spans="1:10" x14ac:dyDescent="0.25">
      <c r="A27" s="1" t="s">
        <v>39</v>
      </c>
      <c r="C27" s="4">
        <v>6900</v>
      </c>
      <c r="D27" s="4">
        <f>2000+1100+2375</f>
        <v>5475</v>
      </c>
      <c r="G27" s="4">
        <f>H27</f>
        <v>12475</v>
      </c>
      <c r="H27" s="24">
        <f>10000+2375+100</f>
        <v>12475</v>
      </c>
    </row>
    <row r="28" spans="1:10" x14ac:dyDescent="0.25">
      <c r="C28" s="6" t="s">
        <v>9</v>
      </c>
      <c r="D28" t="s">
        <v>40</v>
      </c>
      <c r="G28" t="str">
        <f>G24</f>
        <v>Res. Liquido Periodo</v>
      </c>
      <c r="H28" s="25" t="s">
        <v>42</v>
      </c>
    </row>
    <row r="29" spans="1:10" x14ac:dyDescent="0.25">
      <c r="D29" s="4">
        <v>100</v>
      </c>
    </row>
    <row r="30" spans="1:10" x14ac:dyDescent="0.25">
      <c r="A30" s="5"/>
      <c r="B30" s="6"/>
      <c r="C30" s="6"/>
      <c r="D30" s="6" t="s">
        <v>41</v>
      </c>
      <c r="E30" s="6"/>
      <c r="F30" s="6"/>
      <c r="G30" s="6"/>
      <c r="H30" s="6"/>
      <c r="I30" s="6"/>
      <c r="J30" s="6"/>
    </row>
    <row r="31" spans="1:10" x14ac:dyDescent="0.25">
      <c r="A31" s="1" t="s">
        <v>43</v>
      </c>
      <c r="B31" s="33">
        <v>25000</v>
      </c>
      <c r="D31" s="4">
        <v>25000</v>
      </c>
    </row>
    <row r="32" spans="1:10" x14ac:dyDescent="0.25">
      <c r="B32" s="34" t="s">
        <v>44</v>
      </c>
      <c r="D32" t="s">
        <v>45</v>
      </c>
    </row>
    <row r="33" spans="1:16" x14ac:dyDescent="0.25">
      <c r="A33" s="1" t="s">
        <v>46</v>
      </c>
      <c r="C33" s="33">
        <v>2750</v>
      </c>
      <c r="G33" s="4">
        <f>H33</f>
        <v>2750</v>
      </c>
      <c r="H33" s="31">
        <v>2750</v>
      </c>
    </row>
    <row r="34" spans="1:16" x14ac:dyDescent="0.25">
      <c r="A34" s="5"/>
      <c r="B34" s="6"/>
      <c r="C34" s="35" t="s">
        <v>44</v>
      </c>
      <c r="D34" s="6"/>
      <c r="E34" s="6"/>
      <c r="F34" s="6"/>
      <c r="G34" s="6" t="str">
        <f>G28</f>
        <v>Res. Liquido Periodo</v>
      </c>
      <c r="H34" s="32" t="s">
        <v>47</v>
      </c>
      <c r="I34" s="6"/>
      <c r="J34" s="6"/>
    </row>
    <row r="37" spans="1:16" x14ac:dyDescent="0.25">
      <c r="B37" t="s">
        <v>48</v>
      </c>
      <c r="H37" t="s">
        <v>65</v>
      </c>
    </row>
    <row r="38" spans="1:16" x14ac:dyDescent="0.25">
      <c r="F38" s="8" t="s">
        <v>50</v>
      </c>
      <c r="H38" t="s">
        <v>66</v>
      </c>
      <c r="L38" t="s">
        <v>76</v>
      </c>
    </row>
    <row r="39" spans="1:16" x14ac:dyDescent="0.25">
      <c r="B39" t="s">
        <v>49</v>
      </c>
      <c r="F39" s="16">
        <f>J9+J15</f>
        <v>28800</v>
      </c>
      <c r="H39" t="s">
        <v>67</v>
      </c>
      <c r="L39" t="s">
        <v>77</v>
      </c>
      <c r="N39" s="4">
        <f>F3</f>
        <v>200000</v>
      </c>
      <c r="P39" s="4">
        <f>+J40-2750</f>
        <v>19500</v>
      </c>
    </row>
    <row r="40" spans="1:16" x14ac:dyDescent="0.25">
      <c r="B40" t="s">
        <v>51</v>
      </c>
      <c r="F40" s="19">
        <f>-(H11+H17)</f>
        <v>-20400</v>
      </c>
      <c r="H40" t="s">
        <v>68</v>
      </c>
      <c r="J40" s="33">
        <f>B31-C33</f>
        <v>22250</v>
      </c>
      <c r="L40" t="s">
        <v>78</v>
      </c>
      <c r="N40" s="4">
        <f>F49</f>
        <v>-9829</v>
      </c>
      <c r="P40" s="4">
        <f>+P39-2750</f>
        <v>16750</v>
      </c>
    </row>
    <row r="41" spans="1:16" x14ac:dyDescent="0.25">
      <c r="B41" t="s">
        <v>52</v>
      </c>
      <c r="F41" s="22">
        <f>-(H21+H23)</f>
        <v>-2500</v>
      </c>
      <c r="J41" s="30">
        <f>+J40</f>
        <v>22250</v>
      </c>
      <c r="L41" s="8" t="s">
        <v>79</v>
      </c>
      <c r="N41" s="30">
        <f>SUM(N39:N40)</f>
        <v>190171</v>
      </c>
    </row>
    <row r="42" spans="1:16" x14ac:dyDescent="0.25">
      <c r="B42" t="s">
        <v>53</v>
      </c>
      <c r="F42" s="24">
        <f>-(H27)</f>
        <v>-12475</v>
      </c>
      <c r="H42" t="s">
        <v>69</v>
      </c>
      <c r="L42" t="s">
        <v>80</v>
      </c>
    </row>
    <row r="43" spans="1:16" x14ac:dyDescent="0.25">
      <c r="B43" t="s">
        <v>54</v>
      </c>
      <c r="F43" s="26">
        <f>J13</f>
        <v>96</v>
      </c>
      <c r="H43" t="s">
        <v>70</v>
      </c>
      <c r="J43" s="36">
        <f>B5+B7-C11+B13-C17</f>
        <v>4550</v>
      </c>
      <c r="L43" t="s">
        <v>81</v>
      </c>
    </row>
    <row r="44" spans="1:16" x14ac:dyDescent="0.25">
      <c r="B44" t="s">
        <v>55</v>
      </c>
      <c r="F44" s="28">
        <f>-(H9)</f>
        <v>-600</v>
      </c>
      <c r="H44" t="s">
        <v>71</v>
      </c>
      <c r="J44" s="38">
        <f>B15</f>
        <v>16800</v>
      </c>
      <c r="L44" t="s">
        <v>82</v>
      </c>
      <c r="N44" s="4">
        <f>D5</f>
        <v>12500</v>
      </c>
    </row>
    <row r="45" spans="1:16" x14ac:dyDescent="0.25">
      <c r="B45" t="s">
        <v>56</v>
      </c>
      <c r="F45" s="30">
        <f>SUM(F39:F44)</f>
        <v>-7079</v>
      </c>
      <c r="G45" t="s">
        <v>57</v>
      </c>
      <c r="H45" t="s">
        <v>72</v>
      </c>
      <c r="J45" s="40">
        <f>B19</f>
        <v>8000</v>
      </c>
      <c r="L45" t="s">
        <v>83</v>
      </c>
      <c r="N45" s="4">
        <f>D27</f>
        <v>5475</v>
      </c>
    </row>
    <row r="46" spans="1:16" x14ac:dyDescent="0.25">
      <c r="B46" t="s">
        <v>47</v>
      </c>
      <c r="F46" s="31">
        <f>-(H33)</f>
        <v>-2750</v>
      </c>
      <c r="H46" t="s">
        <v>73</v>
      </c>
      <c r="J46" s="42">
        <f>B23</f>
        <v>1500</v>
      </c>
      <c r="L46" t="s">
        <v>84</v>
      </c>
      <c r="N46" s="4">
        <f>D31+D29+D21</f>
        <v>26100</v>
      </c>
    </row>
    <row r="47" spans="1:16" x14ac:dyDescent="0.25">
      <c r="B47" t="s">
        <v>58</v>
      </c>
      <c r="F47" s="30">
        <f>SUM(F45:F46)</f>
        <v>-9829</v>
      </c>
      <c r="G47" t="s">
        <v>59</v>
      </c>
      <c r="H47" t="s">
        <v>74</v>
      </c>
      <c r="J47" s="4">
        <f>B3-C5-C7+B9-C13-C19-C23+B25-C27</f>
        <v>186146</v>
      </c>
      <c r="L47" t="s">
        <v>73</v>
      </c>
      <c r="N47" s="4">
        <f>D25</f>
        <v>5000</v>
      </c>
    </row>
    <row r="48" spans="1:16" x14ac:dyDescent="0.25">
      <c r="B48" t="s">
        <v>60</v>
      </c>
      <c r="F48">
        <v>0</v>
      </c>
      <c r="J48" s="30">
        <f>SUM(J43:J47)</f>
        <v>216996</v>
      </c>
      <c r="L48" s="8" t="s">
        <v>85</v>
      </c>
      <c r="N48" s="30">
        <f>SUM(N44:N47)</f>
        <v>49075</v>
      </c>
    </row>
    <row r="49" spans="2:14" x14ac:dyDescent="0.25">
      <c r="B49" t="s">
        <v>61</v>
      </c>
      <c r="F49" s="30">
        <f>+F47-F48</f>
        <v>-9829</v>
      </c>
      <c r="I49" t="s">
        <v>75</v>
      </c>
      <c r="J49" s="30">
        <f>+J41+J48</f>
        <v>239246</v>
      </c>
      <c r="L49" t="s">
        <v>86</v>
      </c>
      <c r="N49" s="30">
        <f>+N41+N48</f>
        <v>239246</v>
      </c>
    </row>
    <row r="50" spans="2:14" x14ac:dyDescent="0.25">
      <c r="B50" t="s">
        <v>62</v>
      </c>
      <c r="F50" s="4">
        <v>0</v>
      </c>
      <c r="G50" t="s">
        <v>64</v>
      </c>
    </row>
    <row r="51" spans="2:14" x14ac:dyDescent="0.25">
      <c r="B51" t="s">
        <v>63</v>
      </c>
      <c r="F51" s="30">
        <f>+F49-F50</f>
        <v>-9829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56FB-3159-4CD1-8CBB-3F67171780B0}">
  <dimension ref="A1:P51"/>
  <sheetViews>
    <sheetView tabSelected="1" topLeftCell="F1" zoomScale="170" zoomScaleNormal="170" workbookViewId="0">
      <pane ySplit="2" topLeftCell="A31" activePane="bottomLeft" state="frozen"/>
      <selection pane="bottomLeft" activeCell="O35" sqref="O35"/>
    </sheetView>
  </sheetViews>
  <sheetFormatPr defaultRowHeight="15" x14ac:dyDescent="0.25"/>
  <cols>
    <col min="1" max="1" width="5.140625" style="2" customWidth="1"/>
    <col min="2" max="11" width="15.7109375" customWidth="1"/>
    <col min="16" max="16" width="9.5703125" bestFit="1" customWidth="1"/>
  </cols>
  <sheetData>
    <row r="1" spans="1:11" x14ac:dyDescent="0.25">
      <c r="B1" s="44" t="s">
        <v>0</v>
      </c>
      <c r="C1" s="44"/>
      <c r="D1" s="45" t="s">
        <v>3</v>
      </c>
      <c r="E1" s="45"/>
      <c r="F1" s="44" t="s">
        <v>4</v>
      </c>
      <c r="G1" s="44"/>
      <c r="H1" s="45" t="s">
        <v>5</v>
      </c>
      <c r="I1" s="45"/>
      <c r="J1" s="44" t="s">
        <v>6</v>
      </c>
      <c r="K1" s="44"/>
    </row>
    <row r="2" spans="1:11" s="2" customFormat="1" x14ac:dyDescent="0.25">
      <c r="A2" s="5" t="s">
        <v>7</v>
      </c>
      <c r="B2" s="7" t="s">
        <v>1</v>
      </c>
      <c r="C2" s="7" t="s">
        <v>2</v>
      </c>
      <c r="D2" s="7" t="s">
        <v>1</v>
      </c>
      <c r="E2" s="7" t="s">
        <v>2</v>
      </c>
      <c r="F2" s="7" t="s">
        <v>1</v>
      </c>
      <c r="G2" s="7" t="s">
        <v>2</v>
      </c>
      <c r="H2" s="7" t="s">
        <v>1</v>
      </c>
      <c r="I2" s="7" t="s">
        <v>2</v>
      </c>
      <c r="J2" s="7" t="s">
        <v>1</v>
      </c>
      <c r="K2" s="3" t="s">
        <v>2</v>
      </c>
    </row>
    <row r="3" spans="1:11" x14ac:dyDescent="0.25">
      <c r="A3" s="2" t="s">
        <v>8</v>
      </c>
      <c r="B3" s="12">
        <v>200000</v>
      </c>
      <c r="C3" s="10"/>
      <c r="D3" s="10"/>
      <c r="E3" s="10"/>
      <c r="F3" s="12">
        <v>200000</v>
      </c>
      <c r="G3" s="10"/>
      <c r="H3" s="10"/>
      <c r="I3" s="10"/>
      <c r="J3" s="10"/>
    </row>
    <row r="4" spans="1:11" x14ac:dyDescent="0.25">
      <c r="A4" s="5"/>
      <c r="B4" s="13" t="s">
        <v>9</v>
      </c>
      <c r="C4" s="11"/>
      <c r="D4" s="11"/>
      <c r="E4" s="11"/>
      <c r="F4" s="13" t="s">
        <v>10</v>
      </c>
      <c r="G4" s="11"/>
      <c r="H4" s="11"/>
      <c r="I4" s="11"/>
      <c r="J4" s="11"/>
    </row>
    <row r="5" spans="1:11" x14ac:dyDescent="0.25">
      <c r="A5" s="2" t="s">
        <v>11</v>
      </c>
      <c r="B5" s="12">
        <v>15000</v>
      </c>
      <c r="C5" s="12">
        <v>2500</v>
      </c>
      <c r="D5" s="12">
        <v>12500</v>
      </c>
      <c r="E5" s="10"/>
      <c r="F5" s="10"/>
      <c r="G5" s="10"/>
      <c r="H5" s="10"/>
      <c r="I5" s="10"/>
      <c r="J5" s="10"/>
    </row>
    <row r="6" spans="1:11" x14ac:dyDescent="0.25">
      <c r="A6" s="5"/>
      <c r="B6" s="13" t="s">
        <v>13</v>
      </c>
      <c r="C6" s="13" t="s">
        <v>9</v>
      </c>
      <c r="D6" s="13" t="s">
        <v>12</v>
      </c>
      <c r="E6" s="11"/>
      <c r="F6" s="11"/>
      <c r="G6" s="11"/>
      <c r="H6" s="11"/>
      <c r="I6" s="11"/>
      <c r="J6" s="11"/>
    </row>
    <row r="7" spans="1:11" x14ac:dyDescent="0.25">
      <c r="A7" s="2" t="s">
        <v>14</v>
      </c>
      <c r="B7" s="12">
        <v>6750</v>
      </c>
      <c r="C7" s="12">
        <v>6750</v>
      </c>
      <c r="D7" s="10"/>
      <c r="E7" s="10"/>
      <c r="F7" s="10"/>
      <c r="G7" s="10"/>
      <c r="H7" s="10"/>
      <c r="I7" s="10"/>
      <c r="J7" s="10"/>
    </row>
    <row r="8" spans="1:11" x14ac:dyDescent="0.25">
      <c r="A8" s="5"/>
      <c r="B8" s="13" t="s">
        <v>13</v>
      </c>
      <c r="C8" s="13" t="s">
        <v>9</v>
      </c>
      <c r="D8" s="11"/>
      <c r="E8" s="11"/>
      <c r="F8" s="11"/>
      <c r="G8" s="11"/>
      <c r="H8" s="11"/>
      <c r="I8" s="11"/>
      <c r="J8" s="11"/>
    </row>
    <row r="9" spans="1:11" x14ac:dyDescent="0.25">
      <c r="A9" s="2" t="s">
        <v>15</v>
      </c>
      <c r="B9" s="12">
        <v>11400</v>
      </c>
      <c r="C9" s="10"/>
      <c r="D9" s="10"/>
      <c r="E9" s="10"/>
      <c r="F9" s="12">
        <f>+J9-H9</f>
        <v>11400</v>
      </c>
      <c r="G9" s="10"/>
      <c r="H9" s="12">
        <v>600</v>
      </c>
      <c r="I9" s="10"/>
      <c r="J9" s="12">
        <v>12000</v>
      </c>
    </row>
    <row r="10" spans="1:11" x14ac:dyDescent="0.25">
      <c r="B10" s="14" t="s">
        <v>9</v>
      </c>
      <c r="C10" s="10"/>
      <c r="D10" s="10"/>
      <c r="E10" s="10"/>
      <c r="F10" s="14" t="s">
        <v>18</v>
      </c>
      <c r="G10" s="10"/>
      <c r="H10" s="14" t="s">
        <v>17</v>
      </c>
      <c r="I10" s="10"/>
      <c r="J10" s="14" t="s">
        <v>16</v>
      </c>
    </row>
    <row r="11" spans="1:11" x14ac:dyDescent="0.25">
      <c r="A11" s="2" t="s">
        <v>19</v>
      </c>
      <c r="B11" s="10"/>
      <c r="C11" s="12">
        <v>8700</v>
      </c>
      <c r="D11" s="10"/>
      <c r="E11" s="10"/>
      <c r="F11" s="10"/>
      <c r="G11" s="12">
        <f>H11</f>
        <v>8700</v>
      </c>
      <c r="H11" s="12">
        <v>8700</v>
      </c>
      <c r="I11" s="10"/>
      <c r="J11" s="10"/>
    </row>
    <row r="12" spans="1:11" x14ac:dyDescent="0.25">
      <c r="A12" s="5"/>
      <c r="B12" s="11"/>
      <c r="C12" s="13" t="s">
        <v>13</v>
      </c>
      <c r="D12" s="11"/>
      <c r="E12" s="11"/>
      <c r="F12" s="11"/>
      <c r="G12" s="13" t="s">
        <v>18</v>
      </c>
      <c r="H12" s="13" t="s">
        <v>20</v>
      </c>
      <c r="I12" s="11"/>
      <c r="J12" s="11"/>
    </row>
    <row r="13" spans="1:11" x14ac:dyDescent="0.25">
      <c r="A13" s="2" t="s">
        <v>21</v>
      </c>
      <c r="B13" s="12">
        <v>3200</v>
      </c>
      <c r="C13" s="12">
        <v>3104</v>
      </c>
      <c r="D13" s="10"/>
      <c r="E13" s="10"/>
      <c r="F13" s="12">
        <f>+J13</f>
        <v>96</v>
      </c>
      <c r="G13" s="10"/>
      <c r="H13" s="10"/>
      <c r="I13" s="10"/>
      <c r="J13" s="12">
        <v>96</v>
      </c>
    </row>
    <row r="14" spans="1:11" x14ac:dyDescent="0.25">
      <c r="A14" s="5"/>
      <c r="B14" s="13" t="s">
        <v>13</v>
      </c>
      <c r="C14" s="13" t="s">
        <v>9</v>
      </c>
      <c r="D14" s="11"/>
      <c r="E14" s="11"/>
      <c r="F14" s="13" t="s">
        <v>18</v>
      </c>
      <c r="G14" s="11"/>
      <c r="H14" s="11"/>
      <c r="I14" s="11"/>
      <c r="J14" s="13" t="s">
        <v>22</v>
      </c>
    </row>
    <row r="15" spans="1:11" x14ac:dyDescent="0.25">
      <c r="A15" s="2" t="s">
        <v>23</v>
      </c>
      <c r="B15" s="12">
        <v>16800</v>
      </c>
      <c r="C15" s="10"/>
      <c r="D15" s="10"/>
      <c r="E15" s="10"/>
      <c r="F15" s="12">
        <f>+J15</f>
        <v>16800</v>
      </c>
      <c r="G15" s="10"/>
      <c r="H15" s="10"/>
      <c r="I15" s="10"/>
      <c r="J15" s="12">
        <v>16800</v>
      </c>
    </row>
    <row r="16" spans="1:11" x14ac:dyDescent="0.25">
      <c r="B16" s="14" t="s">
        <v>25</v>
      </c>
      <c r="C16" s="10"/>
      <c r="D16" s="10"/>
      <c r="E16" s="10"/>
      <c r="F16" s="14" t="s">
        <v>18</v>
      </c>
      <c r="G16" s="10"/>
      <c r="H16" s="10"/>
      <c r="I16" s="10"/>
      <c r="J16" s="14" t="s">
        <v>16</v>
      </c>
    </row>
    <row r="17" spans="1:10" x14ac:dyDescent="0.25">
      <c r="A17" s="2" t="s">
        <v>24</v>
      </c>
      <c r="B17" s="9"/>
      <c r="C17" s="12">
        <v>11818.4</v>
      </c>
      <c r="D17" s="10"/>
      <c r="E17" s="10"/>
      <c r="F17" s="9"/>
      <c r="G17" s="12">
        <f>+H17</f>
        <v>11818.4</v>
      </c>
      <c r="H17" s="12">
        <v>11818.4</v>
      </c>
      <c r="I17" s="10"/>
      <c r="J17" s="9"/>
    </row>
    <row r="18" spans="1:10" x14ac:dyDescent="0.25">
      <c r="A18" s="5"/>
      <c r="B18" s="11"/>
      <c r="C18" s="13" t="s">
        <v>13</v>
      </c>
      <c r="D18" s="11"/>
      <c r="E18" s="11"/>
      <c r="F18" s="11"/>
      <c r="G18" s="13" t="s">
        <v>18</v>
      </c>
      <c r="H18" s="13" t="s">
        <v>20</v>
      </c>
      <c r="I18" s="11"/>
      <c r="J18" s="11"/>
    </row>
    <row r="19" spans="1:10" x14ac:dyDescent="0.25">
      <c r="A19" s="2" t="s">
        <v>26</v>
      </c>
      <c r="B19" s="4">
        <v>8000</v>
      </c>
      <c r="C19" s="4">
        <v>8000</v>
      </c>
      <c r="G19" s="4"/>
      <c r="H19" s="4"/>
    </row>
    <row r="20" spans="1:10" x14ac:dyDescent="0.25">
      <c r="A20" s="5"/>
      <c r="B20" s="6" t="s">
        <v>27</v>
      </c>
      <c r="C20" s="6" t="s">
        <v>9</v>
      </c>
      <c r="D20" s="6"/>
      <c r="E20" s="6"/>
      <c r="F20" s="6"/>
      <c r="G20" s="6"/>
      <c r="H20" s="6"/>
      <c r="I20" s="6"/>
      <c r="J20" s="6"/>
    </row>
    <row r="21" spans="1:10" x14ac:dyDescent="0.25">
      <c r="A21" s="2" t="s">
        <v>28</v>
      </c>
      <c r="B21" s="4"/>
      <c r="C21" s="4"/>
      <c r="D21" s="4">
        <v>1000</v>
      </c>
      <c r="G21" s="4">
        <f>+H21</f>
        <v>1000</v>
      </c>
      <c r="H21" s="4">
        <v>1000</v>
      </c>
    </row>
    <row r="22" spans="1:10" x14ac:dyDescent="0.25">
      <c r="A22" s="5"/>
      <c r="B22" s="6"/>
      <c r="C22" s="6"/>
      <c r="D22" s="6" t="s">
        <v>30</v>
      </c>
      <c r="E22" s="6"/>
      <c r="F22" s="6"/>
      <c r="G22" s="13" t="s">
        <v>18</v>
      </c>
      <c r="H22" s="5" t="s">
        <v>29</v>
      </c>
      <c r="I22" s="6"/>
      <c r="J22" s="6"/>
    </row>
    <row r="23" spans="1:10" x14ac:dyDescent="0.25">
      <c r="A23" s="2" t="s">
        <v>31</v>
      </c>
      <c r="B23" s="4">
        <v>1500</v>
      </c>
      <c r="C23" s="4">
        <v>3000</v>
      </c>
      <c r="G23" s="4">
        <f>+H23</f>
        <v>1500</v>
      </c>
      <c r="H23" s="4">
        <v>1500</v>
      </c>
    </row>
    <row r="24" spans="1:10" x14ac:dyDescent="0.25">
      <c r="A24" s="5"/>
      <c r="B24" s="6" t="s">
        <v>32</v>
      </c>
      <c r="C24" s="6" t="s">
        <v>9</v>
      </c>
      <c r="D24" s="6"/>
      <c r="E24" s="6"/>
      <c r="F24" s="6"/>
      <c r="G24" s="13" t="s">
        <v>18</v>
      </c>
      <c r="H24" s="5" t="s">
        <v>29</v>
      </c>
      <c r="I24" s="6"/>
      <c r="J24" s="6"/>
    </row>
    <row r="25" spans="1:10" x14ac:dyDescent="0.25">
      <c r="A25" s="2" t="s">
        <v>37</v>
      </c>
      <c r="B25" s="4">
        <v>5000</v>
      </c>
      <c r="D25" s="4">
        <v>5000</v>
      </c>
    </row>
    <row r="26" spans="1:10" x14ac:dyDescent="0.25">
      <c r="A26" s="5"/>
      <c r="B26" s="6" t="s">
        <v>9</v>
      </c>
      <c r="C26" s="6"/>
      <c r="D26" s="6" t="s">
        <v>87</v>
      </c>
      <c r="E26" s="6"/>
      <c r="F26" s="6"/>
      <c r="G26" s="6"/>
      <c r="H26" s="6"/>
      <c r="I26" s="6"/>
      <c r="J26" s="6"/>
    </row>
    <row r="27" spans="1:10" x14ac:dyDescent="0.25">
      <c r="A27" s="2" t="s">
        <v>39</v>
      </c>
      <c r="C27" s="4">
        <v>6900</v>
      </c>
      <c r="D27" s="4">
        <f>2000+1100+2375</f>
        <v>5475</v>
      </c>
      <c r="G27" s="4">
        <f>H27</f>
        <v>12475</v>
      </c>
      <c r="H27" s="4">
        <f>10000+2375+100</f>
        <v>12475</v>
      </c>
    </row>
    <row r="28" spans="1:10" x14ac:dyDescent="0.25">
      <c r="C28" t="s">
        <v>9</v>
      </c>
      <c r="D28" t="s">
        <v>89</v>
      </c>
      <c r="G28" t="s">
        <v>18</v>
      </c>
      <c r="H28" t="s">
        <v>88</v>
      </c>
    </row>
    <row r="29" spans="1:10" x14ac:dyDescent="0.25">
      <c r="D29" s="4">
        <v>100</v>
      </c>
    </row>
    <row r="30" spans="1:10" x14ac:dyDescent="0.25">
      <c r="A30" s="5"/>
      <c r="B30" s="6"/>
      <c r="C30" s="6"/>
      <c r="D30" s="6" t="s">
        <v>41</v>
      </c>
      <c r="E30" s="6"/>
      <c r="F30" s="6"/>
      <c r="G30" s="6"/>
      <c r="H30" s="6"/>
      <c r="I30" s="6"/>
      <c r="J30" s="6"/>
    </row>
    <row r="31" spans="1:10" x14ac:dyDescent="0.25">
      <c r="A31" s="2" t="s">
        <v>43</v>
      </c>
      <c r="B31" s="4">
        <v>25000</v>
      </c>
      <c r="D31" s="4">
        <v>25000</v>
      </c>
    </row>
    <row r="32" spans="1:10" x14ac:dyDescent="0.25">
      <c r="B32" t="s">
        <v>91</v>
      </c>
      <c r="D32" t="s">
        <v>90</v>
      </c>
    </row>
    <row r="33" spans="1:16" x14ac:dyDescent="0.25">
      <c r="A33" s="2" t="s">
        <v>46</v>
      </c>
      <c r="C33" s="4">
        <v>2750</v>
      </c>
      <c r="G33" s="4">
        <f>H33</f>
        <v>2750</v>
      </c>
      <c r="H33" s="4">
        <v>2750</v>
      </c>
      <c r="O33">
        <f>22250-2750</f>
        <v>19500</v>
      </c>
    </row>
    <row r="34" spans="1:16" x14ac:dyDescent="0.25">
      <c r="A34" s="5"/>
      <c r="B34" s="6"/>
      <c r="C34" s="6" t="s">
        <v>91</v>
      </c>
      <c r="D34" s="6"/>
      <c r="E34" s="6"/>
      <c r="F34" s="6"/>
      <c r="G34" s="6" t="s">
        <v>18</v>
      </c>
      <c r="H34" s="6" t="s">
        <v>92</v>
      </c>
      <c r="I34" s="6"/>
      <c r="J34" s="6"/>
      <c r="O34">
        <f>+O33-2750</f>
        <v>16750</v>
      </c>
    </row>
    <row r="37" spans="1:16" x14ac:dyDescent="0.25">
      <c r="B37" t="s">
        <v>48</v>
      </c>
      <c r="H37" t="s">
        <v>65</v>
      </c>
    </row>
    <row r="38" spans="1:16" x14ac:dyDescent="0.25">
      <c r="F38" s="15" t="s">
        <v>50</v>
      </c>
      <c r="H38" t="s">
        <v>66</v>
      </c>
      <c r="L38" t="s">
        <v>76</v>
      </c>
    </row>
    <row r="39" spans="1:16" x14ac:dyDescent="0.25">
      <c r="B39" t="s">
        <v>49</v>
      </c>
      <c r="F39" s="4">
        <f>J9+J15</f>
        <v>28800</v>
      </c>
      <c r="G39" s="46" t="s">
        <v>1</v>
      </c>
      <c r="H39" t="s">
        <v>67</v>
      </c>
      <c r="L39" t="s">
        <v>77</v>
      </c>
      <c r="P39" s="4">
        <f>F3</f>
        <v>200000</v>
      </c>
    </row>
    <row r="40" spans="1:16" x14ac:dyDescent="0.25">
      <c r="B40" t="s">
        <v>51</v>
      </c>
      <c r="F40" s="4">
        <f>H11+H17</f>
        <v>20518.400000000001</v>
      </c>
      <c r="G40" s="47" t="s">
        <v>2</v>
      </c>
      <c r="H40" t="s">
        <v>68</v>
      </c>
      <c r="J40" s="4">
        <f>B31-C33</f>
        <v>22250</v>
      </c>
      <c r="L40" t="s">
        <v>78</v>
      </c>
      <c r="P40" s="4">
        <f>F51</f>
        <v>-9947.4000000000015</v>
      </c>
    </row>
    <row r="41" spans="1:16" x14ac:dyDescent="0.25">
      <c r="B41" t="s">
        <v>52</v>
      </c>
      <c r="F41" s="4">
        <f>H21+H23</f>
        <v>2500</v>
      </c>
      <c r="G41" s="47" t="s">
        <v>2</v>
      </c>
      <c r="J41" s="30">
        <f>SUM(J40)</f>
        <v>22250</v>
      </c>
      <c r="L41" t="s">
        <v>79</v>
      </c>
      <c r="P41" s="30">
        <f>SUM(P39:P40)</f>
        <v>190052.6</v>
      </c>
    </row>
    <row r="42" spans="1:16" x14ac:dyDescent="0.25">
      <c r="B42" t="s">
        <v>53</v>
      </c>
      <c r="F42" s="4">
        <f>H27</f>
        <v>12475</v>
      </c>
      <c r="G42" s="47" t="s">
        <v>2</v>
      </c>
      <c r="H42" t="s">
        <v>69</v>
      </c>
      <c r="L42" t="s">
        <v>80</v>
      </c>
    </row>
    <row r="43" spans="1:16" x14ac:dyDescent="0.25">
      <c r="B43" t="s">
        <v>54</v>
      </c>
      <c r="F43" s="4">
        <f>J13</f>
        <v>96</v>
      </c>
      <c r="G43" s="47" t="s">
        <v>1</v>
      </c>
      <c r="H43" t="s">
        <v>70</v>
      </c>
      <c r="J43" s="4">
        <f>B5+B7-C11+B13-C17</f>
        <v>4431.6000000000004</v>
      </c>
      <c r="L43" t="s">
        <v>81</v>
      </c>
    </row>
    <row r="44" spans="1:16" x14ac:dyDescent="0.25">
      <c r="B44" t="s">
        <v>55</v>
      </c>
      <c r="F44" s="4">
        <f>H9</f>
        <v>600</v>
      </c>
      <c r="G44" s="47" t="s">
        <v>2</v>
      </c>
      <c r="H44" t="s">
        <v>71</v>
      </c>
      <c r="J44" s="4">
        <f>B15</f>
        <v>16800</v>
      </c>
      <c r="L44" t="s">
        <v>82</v>
      </c>
      <c r="P44" s="4">
        <f>D5</f>
        <v>12500</v>
      </c>
    </row>
    <row r="45" spans="1:16" x14ac:dyDescent="0.25">
      <c r="B45" t="s">
        <v>56</v>
      </c>
      <c r="F45" s="4">
        <f>F39-F40-F41-F42+F43-F44</f>
        <v>-7197.4000000000015</v>
      </c>
      <c r="G45" t="s">
        <v>57</v>
      </c>
      <c r="H45" t="s">
        <v>72</v>
      </c>
      <c r="J45" s="4">
        <f>B19</f>
        <v>8000</v>
      </c>
      <c r="L45" t="s">
        <v>83</v>
      </c>
      <c r="P45" s="4">
        <f>D27</f>
        <v>5475</v>
      </c>
    </row>
    <row r="46" spans="1:16" x14ac:dyDescent="0.25">
      <c r="B46" t="s">
        <v>47</v>
      </c>
      <c r="F46" s="4">
        <f>H33</f>
        <v>2750</v>
      </c>
      <c r="G46" s="47" t="s">
        <v>2</v>
      </c>
      <c r="H46" t="s">
        <v>73</v>
      </c>
      <c r="J46" s="4">
        <f>B23</f>
        <v>1500</v>
      </c>
      <c r="L46" t="s">
        <v>84</v>
      </c>
      <c r="P46" s="4">
        <f>D31+D29+D21</f>
        <v>26100</v>
      </c>
    </row>
    <row r="47" spans="1:16" x14ac:dyDescent="0.25">
      <c r="B47" t="s">
        <v>58</v>
      </c>
      <c r="F47" s="4">
        <f>F45-F46</f>
        <v>-9947.4000000000015</v>
      </c>
      <c r="G47" t="s">
        <v>59</v>
      </c>
      <c r="H47" t="s">
        <v>74</v>
      </c>
      <c r="J47" s="4">
        <f>B3-C5-C7+B9-C13-C19-C23+B25-C27</f>
        <v>186146</v>
      </c>
      <c r="L47" t="s">
        <v>73</v>
      </c>
      <c r="P47" s="4">
        <f>D25</f>
        <v>5000</v>
      </c>
    </row>
    <row r="48" spans="1:16" x14ac:dyDescent="0.25">
      <c r="B48" t="s">
        <v>60</v>
      </c>
      <c r="F48" s="4">
        <v>0</v>
      </c>
      <c r="G48" s="47" t="s">
        <v>2</v>
      </c>
      <c r="J48" s="30">
        <f>SUM(J43:J47)</f>
        <v>216877.6</v>
      </c>
      <c r="L48" t="s">
        <v>85</v>
      </c>
      <c r="P48" s="30">
        <f>SUM(P44:P47)</f>
        <v>49075</v>
      </c>
    </row>
    <row r="49" spans="2:16" x14ac:dyDescent="0.25">
      <c r="B49" t="s">
        <v>61</v>
      </c>
      <c r="F49" s="4">
        <f>F47-F48</f>
        <v>-9947.4000000000015</v>
      </c>
      <c r="I49" t="s">
        <v>75</v>
      </c>
      <c r="J49" s="4">
        <f>+J41+J48</f>
        <v>239127.6</v>
      </c>
      <c r="L49" t="s">
        <v>86</v>
      </c>
      <c r="P49" s="30">
        <f>+P41+P48</f>
        <v>239127.6</v>
      </c>
    </row>
    <row r="50" spans="2:16" x14ac:dyDescent="0.25">
      <c r="B50" t="s">
        <v>62</v>
      </c>
      <c r="F50" s="4">
        <v>0</v>
      </c>
      <c r="G50" t="s">
        <v>64</v>
      </c>
    </row>
    <row r="51" spans="2:16" x14ac:dyDescent="0.25">
      <c r="B51" t="s">
        <v>63</v>
      </c>
      <c r="F51" s="4">
        <f>F49-F50</f>
        <v>-9947.4000000000015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Turno Manhã</vt:lpstr>
      <vt:lpstr>Turno Noite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Samagaio</dc:creator>
  <cp:lastModifiedBy>Antonio Samagaio</cp:lastModifiedBy>
  <dcterms:created xsi:type="dcterms:W3CDTF">2018-10-30T11:13:37Z</dcterms:created>
  <dcterms:modified xsi:type="dcterms:W3CDTF">2018-11-06T22:55:13Z</dcterms:modified>
</cp:coreProperties>
</file>